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713B45F-DD32-479F-8ED0-F2574031B810}" xr6:coauthVersionLast="37" xr6:coauthVersionMax="37" xr10:uidLastSave="{00000000-0000-0000-0000-000000000000}"/>
  <bookViews>
    <workbookView xWindow="120" yWindow="135" windowWidth="18915" windowHeight="10290" xr2:uid="{00000000-000D-0000-FFFF-FFFF00000000}"/>
  </bookViews>
  <sheets>
    <sheet name="Gleitzone" sheetId="1" r:id="rId1"/>
  </sheets>
  <calcPr calcId="162913"/>
</workbook>
</file>

<file path=xl/calcChain.xml><?xml version="1.0" encoding="utf-8"?>
<calcChain xmlns="http://schemas.openxmlformats.org/spreadsheetml/2006/main">
  <c r="C28" i="1" l="1"/>
  <c r="C27" i="1"/>
  <c r="C26" i="1"/>
  <c r="C25" i="1"/>
  <c r="C21" i="1"/>
  <c r="C20" i="1"/>
  <c r="C19" i="1"/>
  <c r="C18" i="1"/>
  <c r="E6" i="1"/>
  <c r="D27" i="1" s="1"/>
  <c r="E5" i="1"/>
  <c r="E21" i="1" s="1"/>
  <c r="B12" i="1" l="1"/>
  <c r="D26" i="1"/>
  <c r="D32" i="1"/>
  <c r="E32" i="1" s="1"/>
  <c r="B14" i="1" s="1"/>
  <c r="D34" i="1"/>
  <c r="E34" i="1" s="1"/>
  <c r="D14" i="1" s="1"/>
  <c r="D12" i="1"/>
  <c r="E26" i="1"/>
  <c r="D28" i="1"/>
  <c r="E28" i="1" s="1"/>
  <c r="D33" i="1"/>
  <c r="E33" i="1" s="1"/>
  <c r="C14" i="1" s="1"/>
  <c r="F14" i="1" s="1"/>
  <c r="D35" i="1"/>
  <c r="E35" i="1" s="1"/>
  <c r="E14" i="1" s="1"/>
  <c r="E27" i="1"/>
  <c r="B11" i="1"/>
  <c r="B13" i="1" s="1"/>
  <c r="D11" i="1"/>
  <c r="D13" i="1" s="1"/>
  <c r="D19" i="1"/>
  <c r="E20" i="1"/>
  <c r="D21" i="1"/>
  <c r="C11" i="1"/>
  <c r="E11" i="1"/>
  <c r="C12" i="1"/>
  <c r="E12" i="1"/>
  <c r="D18" i="1"/>
  <c r="E18" i="1" s="1"/>
  <c r="E19" i="1"/>
  <c r="D20" i="1"/>
  <c r="D25" i="1"/>
  <c r="E25" i="1" s="1"/>
  <c r="F12" i="1" l="1"/>
  <c r="D15" i="1"/>
  <c r="E13" i="1"/>
  <c r="E15" i="1" s="1"/>
  <c r="B15" i="1"/>
  <c r="C13" i="1"/>
  <c r="C15" i="1" s="1"/>
  <c r="F13" i="1" l="1"/>
  <c r="F15" i="1"/>
</calcChain>
</file>

<file path=xl/sharedStrings.xml><?xml version="1.0" encoding="utf-8"?>
<sst xmlns="http://schemas.openxmlformats.org/spreadsheetml/2006/main" count="38" uniqueCount="23">
  <si>
    <t>Gleitzone 450 € - 850 €</t>
  </si>
  <si>
    <t>Formel 2016:</t>
  </si>
  <si>
    <t>1,2759625 x Arbeitsentgelt - 234,568125</t>
  </si>
  <si>
    <t>BMG Gesamt</t>
  </si>
  <si>
    <t>BMG Arbeitgeber</t>
  </si>
  <si>
    <t>Krankenversicherung</t>
  </si>
  <si>
    <t>Pflegeversicherung</t>
  </si>
  <si>
    <t>Rentenversicherung</t>
  </si>
  <si>
    <t>Arbeitslosenversicherung</t>
  </si>
  <si>
    <t>Summe</t>
  </si>
  <si>
    <t>Abeitgeber %</t>
  </si>
  <si>
    <t>Arbeitnehmer %</t>
  </si>
  <si>
    <t>Arbeitnehmer mit Gleitzone</t>
  </si>
  <si>
    <t>Arbeitnehmer ohne Gleitzone</t>
  </si>
  <si>
    <t>Vorteil Gleitzone</t>
  </si>
  <si>
    <t>% für AG-/AN-Anteil</t>
  </si>
  <si>
    <t>Gesamt-BMG Gleitzone</t>
  </si>
  <si>
    <t>Gesamtbeiträge Gleitzone</t>
  </si>
  <si>
    <t>% für AG-Anteil</t>
  </si>
  <si>
    <t>AG-Beiträge</t>
  </si>
  <si>
    <t>% für AN-Anteil</t>
  </si>
  <si>
    <t>BMG AN ohne Gleitzone</t>
  </si>
  <si>
    <t>AN-Beiträge ohne Gleitzone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</si>
</sst>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00%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44" fontId="0" fillId="2" borderId="0" xfId="1" applyFont="1" applyFill="1"/>
    <xf numFmtId="0" fontId="0" fillId="3" borderId="0" xfId="0" applyFill="1"/>
    <xf numFmtId="44" fontId="0" fillId="3" borderId="0" xfId="1" applyFont="1" applyFill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0" fontId="0" fillId="0" borderId="1" xfId="2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2" borderId="1" xfId="0" applyFill="1" applyBorder="1"/>
    <xf numFmtId="165" fontId="0" fillId="2" borderId="1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3" borderId="1" xfId="0" applyFill="1" applyBorder="1"/>
    <xf numFmtId="165" fontId="0" fillId="3" borderId="1" xfId="1" applyNumberFormat="1" applyFont="1" applyFill="1" applyBorder="1" applyAlignment="1">
      <alignment horizontal="center"/>
    </xf>
    <xf numFmtId="0" fontId="0" fillId="0" borderId="1" xfId="0" applyFill="1" applyBorder="1"/>
    <xf numFmtId="165" fontId="0" fillId="0" borderId="1" xfId="1" applyNumberFormat="1" applyFont="1" applyFill="1" applyBorder="1" applyAlignment="1">
      <alignment horizontal="center"/>
    </xf>
    <xf numFmtId="0" fontId="0" fillId="4" borderId="1" xfId="0" applyFill="1" applyBorder="1"/>
    <xf numFmtId="165" fontId="0" fillId="4" borderId="1" xfId="1" applyNumberFormat="1" applyFont="1" applyFill="1" applyBorder="1" applyAlignment="1">
      <alignment horizontal="center"/>
    </xf>
    <xf numFmtId="165" fontId="0" fillId="5" borderId="1" xfId="1" applyNumberFormat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2" xfId="0" applyFill="1" applyBorder="1"/>
    <xf numFmtId="10" fontId="0" fillId="2" borderId="1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7" fontId="0" fillId="2" borderId="1" xfId="1" applyNumberFormat="1" applyFont="1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7" fontId="0" fillId="0" borderId="0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/>
    <xf numFmtId="164" fontId="0" fillId="3" borderId="1" xfId="0" applyNumberFormat="1" applyFont="1" applyFill="1" applyBorder="1" applyAlignment="1">
      <alignment horizontal="center"/>
    </xf>
    <xf numFmtId="7" fontId="0" fillId="3" borderId="1" xfId="0" applyNumberFormat="1" applyFont="1" applyFill="1" applyBorder="1" applyAlignment="1">
      <alignment horizontal="center"/>
    </xf>
    <xf numFmtId="7" fontId="0" fillId="3" borderId="1" xfId="1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0" fontId="0" fillId="0" borderId="0" xfId="0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7" fontId="0" fillId="4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Layout" topLeftCell="A12" zoomScaleNormal="100" workbookViewId="0">
      <selection activeCell="F28" sqref="F28"/>
    </sheetView>
  </sheetViews>
  <sheetFormatPr baseColWidth="10" defaultRowHeight="14.25" x14ac:dyDescent="0.45"/>
  <cols>
    <col min="1" max="5" width="24.59765625" customWidth="1"/>
    <col min="6" max="6" width="22.59765625" customWidth="1"/>
    <col min="7" max="7" width="12.59765625" customWidth="1"/>
  </cols>
  <sheetData>
    <row r="1" spans="1:7" ht="18" x14ac:dyDescent="0.55000000000000004">
      <c r="C1" s="50" t="s">
        <v>0</v>
      </c>
      <c r="D1" s="50"/>
    </row>
    <row r="3" spans="1:7" x14ac:dyDescent="0.45">
      <c r="B3" s="1" t="s">
        <v>1</v>
      </c>
      <c r="C3" s="51" t="s">
        <v>2</v>
      </c>
      <c r="D3" s="51"/>
    </row>
    <row r="5" spans="1:7" x14ac:dyDescent="0.45">
      <c r="A5" s="2" t="s">
        <v>3</v>
      </c>
      <c r="B5" s="2">
        <v>1.2759625000000001</v>
      </c>
      <c r="C5" s="3">
        <v>450.01</v>
      </c>
      <c r="D5" s="2">
        <v>234.56812500000001</v>
      </c>
      <c r="E5" s="3">
        <f>+B5*C5-D5</f>
        <v>339.62775962500007</v>
      </c>
    </row>
    <row r="6" spans="1:7" x14ac:dyDescent="0.45">
      <c r="A6" s="4" t="s">
        <v>4</v>
      </c>
      <c r="E6" s="5">
        <f>+C5</f>
        <v>450.01</v>
      </c>
    </row>
    <row r="8" spans="1:7" x14ac:dyDescent="0.45">
      <c r="B8" s="6" t="s">
        <v>5</v>
      </c>
      <c r="C8" s="6" t="s">
        <v>6</v>
      </c>
      <c r="D8" s="6" t="s">
        <v>7</v>
      </c>
      <c r="E8" s="6" t="s">
        <v>8</v>
      </c>
      <c r="F8" s="7" t="s">
        <v>9</v>
      </c>
    </row>
    <row r="9" spans="1:7" x14ac:dyDescent="0.45">
      <c r="A9" s="8" t="s">
        <v>10</v>
      </c>
      <c r="B9" s="9">
        <v>7.2999999999999995E-2</v>
      </c>
      <c r="C9" s="10">
        <v>1.175E-2</v>
      </c>
      <c r="D9" s="9">
        <v>9.35E-2</v>
      </c>
      <c r="E9" s="9">
        <v>1.4999999999999999E-2</v>
      </c>
      <c r="F9" s="7"/>
    </row>
    <row r="10" spans="1:7" x14ac:dyDescent="0.45">
      <c r="A10" s="8" t="s">
        <v>11</v>
      </c>
      <c r="B10" s="9">
        <v>8.3000000000000004E-2</v>
      </c>
      <c r="C10" s="10">
        <v>1.175E-2</v>
      </c>
      <c r="D10" s="9">
        <v>9.35E-2</v>
      </c>
      <c r="E10" s="9">
        <v>1.4999999999999999E-2</v>
      </c>
      <c r="F10" s="7"/>
    </row>
    <row r="11" spans="1:7" x14ac:dyDescent="0.45">
      <c r="A11" s="11" t="s">
        <v>3</v>
      </c>
      <c r="B11" s="12">
        <f>+E5*(B9+B10)</f>
        <v>52.98193050150001</v>
      </c>
      <c r="C11" s="12">
        <f>+E5*(C9+C10)</f>
        <v>7.9812523511875018</v>
      </c>
      <c r="D11" s="12">
        <f>+E5*(D9+D10)</f>
        <v>63.510391049875011</v>
      </c>
      <c r="E11" s="12">
        <f>+E5*(E9+E10)</f>
        <v>10.188832788750002</v>
      </c>
      <c r="F11" s="13"/>
    </row>
    <row r="12" spans="1:7" x14ac:dyDescent="0.45">
      <c r="A12" s="14" t="s">
        <v>4</v>
      </c>
      <c r="B12" s="15">
        <f>+E6*B9</f>
        <v>32.850729999999999</v>
      </c>
      <c r="C12" s="15">
        <f>+E6*C9</f>
        <v>5.2876174999999996</v>
      </c>
      <c r="D12" s="15">
        <f>+E6*D9</f>
        <v>42.075935000000001</v>
      </c>
      <c r="E12" s="15">
        <f>+E6*E9</f>
        <v>6.7501499999999997</v>
      </c>
      <c r="F12" s="15">
        <f>+SUM(B12:E12)</f>
        <v>86.964432500000001</v>
      </c>
    </row>
    <row r="13" spans="1:7" x14ac:dyDescent="0.45">
      <c r="A13" s="16" t="s">
        <v>12</v>
      </c>
      <c r="B13" s="17">
        <f>+B11-B12</f>
        <v>20.131200501500011</v>
      </c>
      <c r="C13" s="17">
        <f>+C11-C12</f>
        <v>2.6936348511875021</v>
      </c>
      <c r="D13" s="17">
        <f>+D11-D12</f>
        <v>21.43445604987501</v>
      </c>
      <c r="E13" s="17">
        <f>+E11-E12</f>
        <v>3.4386827887500022</v>
      </c>
      <c r="F13" s="17">
        <f>+SUM(B13:E13)</f>
        <v>47.697974191312525</v>
      </c>
    </row>
    <row r="14" spans="1:7" x14ac:dyDescent="0.45">
      <c r="A14" s="18" t="s">
        <v>13</v>
      </c>
      <c r="B14" s="19">
        <f>+E32</f>
        <v>37.350830000000002</v>
      </c>
      <c r="C14" s="19">
        <f>+E33</f>
        <v>5.2876174999999996</v>
      </c>
      <c r="D14" s="19">
        <f>+E34</f>
        <v>42.075935000000001</v>
      </c>
      <c r="E14" s="19">
        <f>+E35</f>
        <v>6.7501499999999997</v>
      </c>
      <c r="F14" s="19">
        <f>+SUM(B14:E14)</f>
        <v>91.464532500000004</v>
      </c>
    </row>
    <row r="15" spans="1:7" x14ac:dyDescent="0.45">
      <c r="A15" s="16" t="s">
        <v>14</v>
      </c>
      <c r="B15" s="17">
        <f>+B14-B13</f>
        <v>17.219629498499991</v>
      </c>
      <c r="C15" s="17">
        <f>+C14-C13</f>
        <v>2.5939826488124975</v>
      </c>
      <c r="D15" s="17">
        <f t="shared" ref="D15:E15" si="0">+D14-D13</f>
        <v>20.641478950124991</v>
      </c>
      <c r="E15" s="17">
        <f t="shared" si="0"/>
        <v>3.3114672112499974</v>
      </c>
      <c r="F15" s="20">
        <f>SUM(B15:E15)</f>
        <v>43.766558308687479</v>
      </c>
    </row>
    <row r="16" spans="1:7" x14ac:dyDescent="0.45">
      <c r="A16" s="21"/>
      <c r="B16" s="22"/>
      <c r="C16" s="22"/>
      <c r="D16" s="22"/>
      <c r="E16" s="22"/>
      <c r="F16" s="22"/>
      <c r="G16" s="22"/>
    </row>
    <row r="17" spans="2:7" ht="15" customHeight="1" x14ac:dyDescent="0.45">
      <c r="B17" s="23"/>
      <c r="C17" s="24" t="s">
        <v>15</v>
      </c>
      <c r="D17" s="24" t="s">
        <v>16</v>
      </c>
      <c r="E17" s="25" t="s">
        <v>17</v>
      </c>
      <c r="F17" s="26"/>
      <c r="G17" s="21"/>
    </row>
    <row r="18" spans="2:7" x14ac:dyDescent="0.45">
      <c r="B18" s="27" t="s">
        <v>5</v>
      </c>
      <c r="C18" s="28">
        <f>+B9+B10</f>
        <v>0.156</v>
      </c>
      <c r="D18" s="29">
        <f>+E5</f>
        <v>339.62775962500007</v>
      </c>
      <c r="E18" s="30">
        <f>+C18*D18</f>
        <v>52.98193050150001</v>
      </c>
      <c r="F18" s="31"/>
      <c r="G18" s="21"/>
    </row>
    <row r="19" spans="2:7" x14ac:dyDescent="0.45">
      <c r="B19" s="11" t="s">
        <v>6</v>
      </c>
      <c r="C19" s="28">
        <f>+C9+C10</f>
        <v>2.35E-2</v>
      </c>
      <c r="D19" s="29">
        <f>+E5</f>
        <v>339.62775962500007</v>
      </c>
      <c r="E19" s="30">
        <f>+E5*0.0235</f>
        <v>7.9812523511875018</v>
      </c>
      <c r="F19" s="31"/>
      <c r="G19" s="21"/>
    </row>
    <row r="20" spans="2:7" x14ac:dyDescent="0.45">
      <c r="B20" s="27" t="s">
        <v>7</v>
      </c>
      <c r="C20" s="28">
        <f>+D9+D10</f>
        <v>0.187</v>
      </c>
      <c r="D20" s="29">
        <f>+E5</f>
        <v>339.62775962500007</v>
      </c>
      <c r="E20" s="30">
        <f>+E5*0.187</f>
        <v>63.510391049875011</v>
      </c>
      <c r="F20" s="31"/>
      <c r="G20" s="21"/>
    </row>
    <row r="21" spans="2:7" x14ac:dyDescent="0.45">
      <c r="B21" s="27" t="s">
        <v>8</v>
      </c>
      <c r="C21" s="28">
        <f>+E9+E10</f>
        <v>0.03</v>
      </c>
      <c r="D21" s="29">
        <f>+E5</f>
        <v>339.62775962500007</v>
      </c>
      <c r="E21" s="30">
        <f>+E5*0.03</f>
        <v>10.188832788750002</v>
      </c>
      <c r="F21" s="31"/>
      <c r="G21" s="21"/>
    </row>
    <row r="23" spans="2:7" x14ac:dyDescent="0.45">
      <c r="B23" s="32"/>
      <c r="C23" s="32"/>
      <c r="D23" s="33"/>
      <c r="E23" s="33"/>
      <c r="F23" s="31"/>
      <c r="G23" s="21"/>
    </row>
    <row r="24" spans="2:7" s="38" customFormat="1" x14ac:dyDescent="0.45">
      <c r="B24" s="23"/>
      <c r="C24" s="34" t="s">
        <v>18</v>
      </c>
      <c r="D24" s="35" t="s">
        <v>4</v>
      </c>
      <c r="E24" s="34" t="s">
        <v>19</v>
      </c>
      <c r="F24" s="36"/>
      <c r="G24" s="37"/>
    </row>
    <row r="25" spans="2:7" x14ac:dyDescent="0.45">
      <c r="B25" s="39" t="s">
        <v>5</v>
      </c>
      <c r="C25" s="40">
        <f>+B9</f>
        <v>7.2999999999999995E-2</v>
      </c>
      <c r="D25" s="41">
        <f>+E6</f>
        <v>450.01</v>
      </c>
      <c r="E25" s="42">
        <f>+C25*D25</f>
        <v>32.850729999999999</v>
      </c>
      <c r="F25" s="31"/>
      <c r="G25" s="21"/>
    </row>
    <row r="26" spans="2:7" x14ac:dyDescent="0.45">
      <c r="B26" s="14" t="s">
        <v>6</v>
      </c>
      <c r="C26" s="43">
        <f>+C9</f>
        <v>1.175E-2</v>
      </c>
      <c r="D26" s="44">
        <f>+E6</f>
        <v>450.01</v>
      </c>
      <c r="E26" s="42">
        <f>+C26*D26</f>
        <v>5.2876174999999996</v>
      </c>
      <c r="F26" s="31"/>
      <c r="G26" s="21"/>
    </row>
    <row r="27" spans="2:7" x14ac:dyDescent="0.45">
      <c r="B27" s="39" t="s">
        <v>7</v>
      </c>
      <c r="C27" s="40">
        <f>+D9</f>
        <v>9.35E-2</v>
      </c>
      <c r="D27" s="41">
        <f>+E6</f>
        <v>450.01</v>
      </c>
      <c r="E27" s="42">
        <f>+C27*D27</f>
        <v>42.075935000000001</v>
      </c>
      <c r="F27" s="31"/>
      <c r="G27" s="21"/>
    </row>
    <row r="28" spans="2:7" x14ac:dyDescent="0.45">
      <c r="B28" s="14" t="s">
        <v>8</v>
      </c>
      <c r="C28" s="43">
        <f>+E9</f>
        <v>1.4999999999999999E-2</v>
      </c>
      <c r="D28" s="44">
        <f>+E6</f>
        <v>450.01</v>
      </c>
      <c r="E28" s="42">
        <f>+C28*D28</f>
        <v>6.7501499999999997</v>
      </c>
      <c r="F28" s="31"/>
      <c r="G28" s="21"/>
    </row>
    <row r="29" spans="2:7" x14ac:dyDescent="0.45">
      <c r="D29" s="45"/>
      <c r="E29" s="45"/>
    </row>
    <row r="30" spans="2:7" x14ac:dyDescent="0.45">
      <c r="B30" s="32"/>
      <c r="C30" s="32"/>
      <c r="D30" s="33"/>
      <c r="E30" s="31"/>
      <c r="F30" s="31"/>
      <c r="G30" s="21"/>
    </row>
    <row r="31" spans="2:7" s="38" customFormat="1" ht="15" customHeight="1" x14ac:dyDescent="0.45">
      <c r="B31" s="23"/>
      <c r="C31" s="46" t="s">
        <v>20</v>
      </c>
      <c r="D31" s="47" t="s">
        <v>21</v>
      </c>
      <c r="E31" s="47" t="s">
        <v>22</v>
      </c>
      <c r="F31" s="36"/>
      <c r="G31" s="37"/>
    </row>
    <row r="32" spans="2:7" x14ac:dyDescent="0.45">
      <c r="B32" s="16" t="s">
        <v>5</v>
      </c>
      <c r="C32" s="48">
        <v>8.3000000000000004E-2</v>
      </c>
      <c r="D32" s="49">
        <f>+E6</f>
        <v>450.01</v>
      </c>
      <c r="E32" s="49">
        <f>+C32*D32</f>
        <v>37.350830000000002</v>
      </c>
      <c r="F32" s="31"/>
      <c r="G32" s="21"/>
    </row>
    <row r="33" spans="2:7" x14ac:dyDescent="0.45">
      <c r="B33" s="16" t="s">
        <v>6</v>
      </c>
      <c r="C33" s="48">
        <v>1.175E-2</v>
      </c>
      <c r="D33" s="49">
        <f>+E6</f>
        <v>450.01</v>
      </c>
      <c r="E33" s="49">
        <f>+C33*D33</f>
        <v>5.2876174999999996</v>
      </c>
      <c r="F33" s="31"/>
      <c r="G33" s="21"/>
    </row>
    <row r="34" spans="2:7" x14ac:dyDescent="0.45">
      <c r="B34" s="16" t="s">
        <v>7</v>
      </c>
      <c r="C34" s="48">
        <v>9.35E-2</v>
      </c>
      <c r="D34" s="49">
        <f>+E6</f>
        <v>450.01</v>
      </c>
      <c r="E34" s="49">
        <f t="shared" ref="E34:E35" si="1">+C34*D34</f>
        <v>42.075935000000001</v>
      </c>
      <c r="F34" s="31"/>
      <c r="G34" s="21"/>
    </row>
    <row r="35" spans="2:7" x14ac:dyDescent="0.45">
      <c r="B35" s="16" t="s">
        <v>8</v>
      </c>
      <c r="C35" s="48">
        <v>1.4999999999999999E-2</v>
      </c>
      <c r="D35" s="49">
        <f>+E6</f>
        <v>450.01</v>
      </c>
      <c r="E35" s="49">
        <f t="shared" si="1"/>
        <v>6.7501499999999997</v>
      </c>
      <c r="F35" s="31"/>
      <c r="G35" s="21"/>
    </row>
    <row r="37" spans="2:7" x14ac:dyDescent="0.45">
      <c r="E37" s="21"/>
      <c r="F37" s="21"/>
      <c r="G37" s="21"/>
    </row>
    <row r="38" spans="2:7" x14ac:dyDescent="0.45">
      <c r="E38" s="21"/>
      <c r="F38" s="21"/>
      <c r="G38" s="21"/>
    </row>
    <row r="39" spans="2:7" x14ac:dyDescent="0.45">
      <c r="E39" s="21"/>
      <c r="F39" s="21"/>
      <c r="G39" s="21"/>
    </row>
    <row r="40" spans="2:7" x14ac:dyDescent="0.45">
      <c r="E40" s="21"/>
      <c r="F40" s="21"/>
      <c r="G40" s="21"/>
    </row>
  </sheetData>
  <mergeCells count="2">
    <mergeCell ref="C1:D1"/>
    <mergeCell ref="C3:D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Footer>&amp;Lwww.sg-steuerkanzlei.de&amp;C&amp;14© 2018 StB Dipl.-Kfm. Sergej Gubanov&amp;R&amp;P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Gleitzone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SG</cp:lastModifiedBy>
  <cp:lastPrinted>2018-10-10T12:49:03Z</cp:lastPrinted>
  <dcterms:created xsi:type="dcterms:W3CDTF">2018-10-10T12:48:36Z</dcterms:created>
  <dcterms:modified xsi:type="dcterms:W3CDTF">2018-10-14T14:49:10Z</dcterms:modified>
</cp:coreProperties>
</file>